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r-my.sharepoint.com/personal/clier_medicinraadet_dk/Documents/"/>
    </mc:Choice>
  </mc:AlternateContent>
  <xr:revisionPtr revIDLastSave="0" documentId="8_{EE4F624A-94FD-4C59-87DF-5C71F0A0CBCB}" xr6:coauthVersionLast="47" xr6:coauthVersionMax="47" xr10:uidLastSave="{00000000-0000-0000-0000-000000000000}"/>
  <bookViews>
    <workbookView xWindow="2730" yWindow="2730" windowWidth="28800" windowHeight="15225" xr2:uid="{00000000-000D-0000-FFFF-FFFF00000000}"/>
  </bookViews>
  <sheets>
    <sheet name="Patientprint" sheetId="1" r:id="rId1"/>
  </sheets>
  <definedNames>
    <definedName name="_xlnm.Print_Area" localSheetId="0">Patientprint!$A$1:$I$26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B25" i="1" s="1"/>
  <c r="G19" i="1" l="1"/>
  <c r="G16" i="1"/>
  <c r="G15" i="1"/>
  <c r="G22" i="1"/>
  <c r="G20" i="1"/>
  <c r="G17" i="1"/>
  <c r="G24" i="1"/>
  <c r="G14" i="1"/>
  <c r="G21" i="1"/>
  <c r="G18" i="1"/>
  <c r="G23" i="1"/>
  <c r="G13" i="1"/>
  <c r="C3" i="1"/>
  <c r="I6" i="1"/>
  <c r="I8" i="1"/>
  <c r="I9" i="1"/>
  <c r="I7" i="1"/>
  <c r="I10" i="1"/>
  <c r="B23" i="1"/>
  <c r="B21" i="1"/>
  <c r="B22" i="1"/>
  <c r="H10" i="1"/>
  <c r="B17" i="1"/>
  <c r="H9" i="1"/>
  <c r="B16" i="1"/>
  <c r="H6" i="1"/>
  <c r="B13" i="1"/>
  <c r="B18" i="1"/>
  <c r="H7" i="1"/>
  <c r="B14" i="1"/>
  <c r="B19" i="1"/>
  <c r="B24" i="1"/>
  <c r="H8" i="1"/>
  <c r="B15" i="1"/>
  <c r="B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1000000}">
      <text>
        <r>
          <rPr>
            <sz val="11"/>
            <color rgb="FF000000"/>
            <rFont val="Calibri"/>
            <family val="2"/>
          </rPr>
          <t>Skriv fx 15-03-2026, 15/03/2026 eller 150326</t>
        </r>
      </text>
    </comment>
  </commentList>
</comments>
</file>

<file path=xl/sharedStrings.xml><?xml version="1.0" encoding="utf-8"?>
<sst xmlns="http://schemas.openxmlformats.org/spreadsheetml/2006/main" count="83" uniqueCount="53">
  <si>
    <t>Cytisin – doseringsskema (25 dage)</t>
  </si>
  <si>
    <t>Baseret på Decigatan / cytisin 1,5 mg tabletter</t>
  </si>
  <si>
    <t>Startdato</t>
  </si>
  <si>
    <t>CPR-nr.</t>
  </si>
  <si>
    <t>Navn</t>
  </si>
  <si>
    <t>Bivirkninger</t>
  </si>
  <si>
    <t>Almindelige gener: kvalme, mavesmerter, mundtørhed, hovedpine, svimmelhed, søvnforstyrrelser, irritabilitet og hjertebanken. Gener kan også skyldes tobaksophør og ikke nødvendigvis medicinen.</t>
  </si>
  <si>
    <t>Periode</t>
  </si>
  <si>
    <t>Doseringsskema</t>
  </si>
  <si>
    <t>Tbl./dag</t>
  </si>
  <si>
    <t>Mg/dag</t>
  </si>
  <si>
    <t>Fra</t>
  </si>
  <si>
    <t>Til</t>
  </si>
  <si>
    <t>Dag 1–3</t>
  </si>
  <si>
    <t>1 tablet hver 2. time</t>
  </si>
  <si>
    <t>Dag 4–12</t>
  </si>
  <si>
    <t>1 tablet hver 2,5. time</t>
  </si>
  <si>
    <t>Dag 13–16</t>
  </si>
  <si>
    <t>1 tablet hver 3. time</t>
  </si>
  <si>
    <t>Dag 17–20</t>
  </si>
  <si>
    <t>1 tablet hver 5. time</t>
  </si>
  <si>
    <t>Dag 21–25</t>
  </si>
  <si>
    <t>1–2 tabletter dagligt</t>
  </si>
  <si>
    <t xml:space="preserve">Rygeophør: Trap ned fra dag 1, ophør dag 5. </t>
  </si>
  <si>
    <t>Dag</t>
  </si>
  <si>
    <t>Dato</t>
  </si>
  <si>
    <t>Dosering</t>
  </si>
  <si>
    <t>Dag 1</t>
  </si>
  <si>
    <t>Dag 14</t>
  </si>
  <si>
    <t>Dag 2</t>
  </si>
  <si>
    <t>Dag 15</t>
  </si>
  <si>
    <t>Dag 3</t>
  </si>
  <si>
    <t>Dag 16</t>
  </si>
  <si>
    <t>Dag 4</t>
  </si>
  <si>
    <t>Dag 17</t>
  </si>
  <si>
    <t>Dag 5</t>
  </si>
  <si>
    <t>Dag 18</t>
  </si>
  <si>
    <t>Dag 6</t>
  </si>
  <si>
    <t>Dag 19</t>
  </si>
  <si>
    <t>Dag 7</t>
  </si>
  <si>
    <t>Dag 20</t>
  </si>
  <si>
    <t>Dag 8</t>
  </si>
  <si>
    <t>Dag 21</t>
  </si>
  <si>
    <t>Dag 9</t>
  </si>
  <si>
    <t>Dag 22</t>
  </si>
  <si>
    <t>Dag 10</t>
  </si>
  <si>
    <t>Dag 23</t>
  </si>
  <si>
    <t>Dag 11</t>
  </si>
  <si>
    <t>Dag 24</t>
  </si>
  <si>
    <t>Dag 12</t>
  </si>
  <si>
    <t>Dag 25</t>
  </si>
  <si>
    <t>Dag 13</t>
  </si>
  <si>
    <t>Kilde: https://pro.medicin.dk/Medicin/Praeparater/10469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</si>
</sst>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&quot;mg&quot;"/>
    <numFmt numFmtId="165" formatCode="dd\-mm\-yyyy"/>
    <numFmt numFmtId="166" formatCode="&quot;Sidste cigaret: &quot;dd\-mm\-yyyy"/>
  </numFmts>
  <fonts count="18">
    <font>
      <sz val="11"/>
      <color theme="1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b/>
      <sz val="10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sz val="10"/>
      <name val="Calibri"/>
      <family val="2"/>
    </font>
    <font>
      <i/>
      <sz val="7"/>
      <color rgb="FF666666"/>
      <name val="Calibri"/>
      <family val="2"/>
    </font>
    <font>
      <b/>
      <sz val="10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4" fillId="4" borderId="7" xfId="0" applyNumberFormat="1" applyFont="1" applyFill="1" applyBorder="1" applyAlignment="1" applyProtection="1">
      <alignment horizontal="center"/>
      <protection locked="0"/>
    </xf>
    <xf numFmtId="0" fontId="11" fillId="4" borderId="2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166" fontId="17" fillId="2" borderId="5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3" borderId="0" xfId="0" applyFill="1"/>
    <xf numFmtId="0" fontId="7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7" fillId="2" borderId="5" xfId="0" applyFont="1" applyFill="1" applyBorder="1" applyAlignment="1">
      <alignment horizontal="center"/>
    </xf>
    <xf numFmtId="0" fontId="0" fillId="3" borderId="12" xfId="0" applyFill="1" applyBorder="1"/>
    <xf numFmtId="0" fontId="7" fillId="2" borderId="1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165" fontId="14" fillId="0" borderId="10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5" borderId="0" xfId="0" applyFill="1"/>
    <xf numFmtId="165" fontId="1" fillId="0" borderId="5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3" fillId="3" borderId="7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6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3" fillId="3" borderId="9" xfId="0" applyFont="1" applyFill="1" applyBorder="1" applyAlignment="1">
      <alignment horizontal="left" vertical="top" wrapText="1"/>
    </xf>
    <xf numFmtId="0" fontId="13" fillId="3" borderId="8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center"/>
    </xf>
    <xf numFmtId="0" fontId="12" fillId="2" borderId="7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left"/>
    </xf>
    <xf numFmtId="0" fontId="15" fillId="3" borderId="0" xfId="0" applyFont="1" applyFill="1" applyAlignment="1">
      <alignment horizontal="left"/>
    </xf>
    <xf numFmtId="0" fontId="16" fillId="4" borderId="11" xfId="0" applyFont="1" applyFill="1" applyBorder="1" applyAlignment="1" applyProtection="1">
      <alignment horizontal="left" vertical="center"/>
      <protection locked="0"/>
    </xf>
    <xf numFmtId="0" fontId="16" fillId="4" borderId="1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A32F69B-20BE-6149-A335-F7D51318F898}">
  <we:reference id="wa200009404" version="1.0.0.8" store="en-US" storeType="OMEX"/>
  <we:alternateReferences>
    <we:reference id="wa200009404" version="1.0.0.8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zoomScaleNormal="100" workbookViewId="0">
      <selection activeCell="B3" sqref="B3"/>
    </sheetView>
  </sheetViews>
  <sheetFormatPr defaultColWidth="8.85546875" defaultRowHeight="15"/>
  <cols>
    <col min="1" max="1" width="9.7109375" customWidth="1"/>
    <col min="2" max="2" width="14.7109375" customWidth="1"/>
    <col min="3" max="3" width="25.85546875" customWidth="1"/>
    <col min="4" max="4" width="10" customWidth="1"/>
    <col min="5" max="7" width="14.7109375" customWidth="1"/>
    <col min="8" max="8" width="25.85546875" customWidth="1"/>
    <col min="9" max="9" width="10" customWidth="1"/>
    <col min="10" max="10" width="13" hidden="1" customWidth="1"/>
  </cols>
  <sheetData>
    <row r="1" spans="1:10" ht="30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0" ht="18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t="str">
        <f>IF(B3="","",IF(AND(ISNUMBER(B3),B3&gt;30000),B3,IF(LEN(SUBSTITUTE(SUBSTITUTE(B3,"/",""),"-",""))=6,DATE(2000+VALUE(RIGHT(SUBSTITUTE(SUBSTITUTE(B3,"/",""),"-",""),2)),VALUE(MID(SUBSTITUTE(SUBSTITUTE(B3,"/",""),"-",""),3,2)),VALUE(LEFT(SUBSTITUTE(SUBSTITUTE(B3,"/",""),"-",""),2))),IF(LEN(SUBSTITUTE(SUBSTITUTE(B3,"/",""),"-",""))=8,DATE(VALUE(RIGHT(SUBSTITUTE(SUBSTITUTE(B3,"/",""),"-",""),4)),VALUE(MID(SUBSTITUTE(SUBSTITUTE(B3,"/",""),"-",""),3,2)),VALUE(LEFT(SUBSTITUTE(SUBSTITUTE(B3,"/",""),"-",""),2))),IFERROR(DATEVALUE(B3),"")))))</f>
        <v/>
      </c>
    </row>
    <row r="3" spans="1:10" ht="24" customHeight="1">
      <c r="A3" s="3" t="s">
        <v>2</v>
      </c>
      <c r="B3" s="1"/>
      <c r="C3" s="4" t="str">
        <f>IF($J$2="","",$J$2+5)</f>
        <v/>
      </c>
      <c r="D3" s="5" t="s">
        <v>3</v>
      </c>
      <c r="E3" s="2"/>
      <c r="F3" s="6" t="s">
        <v>4</v>
      </c>
      <c r="G3" s="47"/>
      <c r="H3" s="47"/>
      <c r="I3" s="48"/>
    </row>
    <row r="4" spans="1:10" ht="8.1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8" customHeight="1">
      <c r="A5" s="42" t="s">
        <v>5</v>
      </c>
      <c r="B5" s="35" t="s">
        <v>6</v>
      </c>
      <c r="C5" s="36"/>
      <c r="D5" s="8" t="s">
        <v>7</v>
      </c>
      <c r="E5" s="9" t="s">
        <v>8</v>
      </c>
      <c r="F5" s="10" t="s">
        <v>9</v>
      </c>
      <c r="G5" s="11" t="s">
        <v>10</v>
      </c>
      <c r="H5" s="8" t="s">
        <v>11</v>
      </c>
      <c r="I5" s="12" t="s">
        <v>12</v>
      </c>
    </row>
    <row r="6" spans="1:10" ht="18" customHeight="1">
      <c r="A6" s="43"/>
      <c r="B6" s="37"/>
      <c r="C6" s="38"/>
      <c r="D6" s="13" t="s">
        <v>13</v>
      </c>
      <c r="E6" s="14" t="s">
        <v>14</v>
      </c>
      <c r="F6" s="15">
        <v>6</v>
      </c>
      <c r="G6" s="16">
        <v>9</v>
      </c>
      <c r="H6" s="33" t="str">
        <f>IF($J$2="","",$J$2+0)</f>
        <v/>
      </c>
      <c r="I6" s="17" t="str">
        <f>IF($J$2="","",$J$2+2)</f>
        <v/>
      </c>
    </row>
    <row r="7" spans="1:10" ht="18" customHeight="1">
      <c r="A7" s="43"/>
      <c r="B7" s="37"/>
      <c r="C7" s="38"/>
      <c r="D7" s="13" t="s">
        <v>15</v>
      </c>
      <c r="E7" s="14" t="s">
        <v>16</v>
      </c>
      <c r="F7" s="15">
        <v>5</v>
      </c>
      <c r="G7" s="16">
        <v>7.5</v>
      </c>
      <c r="H7" s="33" t="str">
        <f>IF($J$2="","",$J$2+3)</f>
        <v/>
      </c>
      <c r="I7" s="17" t="str">
        <f>IF($J$2="","",$J$2+11)</f>
        <v/>
      </c>
    </row>
    <row r="8" spans="1:10" ht="18" customHeight="1">
      <c r="A8" s="43"/>
      <c r="B8" s="37"/>
      <c r="C8" s="38"/>
      <c r="D8" s="13" t="s">
        <v>17</v>
      </c>
      <c r="E8" s="14" t="s">
        <v>18</v>
      </c>
      <c r="F8" s="15">
        <v>4</v>
      </c>
      <c r="G8" s="16">
        <v>6</v>
      </c>
      <c r="H8" s="33" t="str">
        <f>IF($J$2="","",$J$2+12)</f>
        <v/>
      </c>
      <c r="I8" s="17" t="str">
        <f>IF($J$2="","",$J$2+15)</f>
        <v/>
      </c>
    </row>
    <row r="9" spans="1:10" ht="18" customHeight="1">
      <c r="A9" s="43"/>
      <c r="B9" s="37"/>
      <c r="C9" s="38"/>
      <c r="D9" s="13" t="s">
        <v>19</v>
      </c>
      <c r="E9" s="14" t="s">
        <v>20</v>
      </c>
      <c r="F9" s="15">
        <v>3</v>
      </c>
      <c r="G9" s="16">
        <v>4.5</v>
      </c>
      <c r="H9" s="33" t="str">
        <f>IF($J$2="","",$J$2+16)</f>
        <v/>
      </c>
      <c r="I9" s="17" t="str">
        <f>IF($J$2="","",$J$2+19)</f>
        <v/>
      </c>
    </row>
    <row r="10" spans="1:10" ht="18" customHeight="1">
      <c r="A10" s="44"/>
      <c r="B10" s="39"/>
      <c r="C10" s="40"/>
      <c r="D10" s="13" t="s">
        <v>21</v>
      </c>
      <c r="E10" s="18" t="s">
        <v>22</v>
      </c>
      <c r="F10" s="15">
        <v>2</v>
      </c>
      <c r="G10" s="16">
        <v>3</v>
      </c>
      <c r="H10" s="33" t="str">
        <f>IF($J$2="","",$J$2+20)</f>
        <v/>
      </c>
      <c r="I10" s="17" t="str">
        <f>IF($J$2="","",$J$2+24)</f>
        <v/>
      </c>
    </row>
    <row r="11" spans="1:10" ht="17.45" customHeight="1">
      <c r="A11" s="32" t="s">
        <v>23</v>
      </c>
      <c r="B11" s="32"/>
      <c r="C11" s="32"/>
      <c r="D11" s="7"/>
      <c r="E11" s="7"/>
      <c r="F11" s="7"/>
      <c r="G11" s="7"/>
      <c r="H11" s="7"/>
      <c r="I11" s="7"/>
    </row>
    <row r="12" spans="1:10" ht="21.95" customHeight="1">
      <c r="A12" s="5" t="s">
        <v>24</v>
      </c>
      <c r="B12" s="5" t="s">
        <v>25</v>
      </c>
      <c r="C12" s="19" t="s">
        <v>26</v>
      </c>
      <c r="D12" s="5" t="s">
        <v>9</v>
      </c>
      <c r="E12" s="20"/>
      <c r="F12" s="21" t="s">
        <v>24</v>
      </c>
      <c r="G12" s="21" t="s">
        <v>25</v>
      </c>
      <c r="H12" s="19" t="s">
        <v>26</v>
      </c>
      <c r="I12" s="5" t="s">
        <v>9</v>
      </c>
    </row>
    <row r="13" spans="1:10" ht="18" customHeight="1">
      <c r="A13" s="31" t="s">
        <v>27</v>
      </c>
      <c r="B13" s="23" t="str">
        <f>IF($J$2="","",$J$2+0)</f>
        <v/>
      </c>
      <c r="C13" s="24" t="s">
        <v>14</v>
      </c>
      <c r="D13" s="22">
        <v>6</v>
      </c>
      <c r="E13" s="20"/>
      <c r="F13" s="25" t="s">
        <v>28</v>
      </c>
      <c r="G13" s="26" t="str">
        <f>IF($J$2="","",$J$2+13)</f>
        <v/>
      </c>
      <c r="H13" s="24" t="s">
        <v>18</v>
      </c>
      <c r="I13" s="22">
        <v>4</v>
      </c>
    </row>
    <row r="14" spans="1:10" ht="18" customHeight="1">
      <c r="A14" s="31" t="s">
        <v>29</v>
      </c>
      <c r="B14" s="23" t="str">
        <f>IF($J$2="","",$J$2+1)</f>
        <v/>
      </c>
      <c r="C14" s="24" t="s">
        <v>14</v>
      </c>
      <c r="D14" s="22">
        <v>6</v>
      </c>
      <c r="E14" s="20"/>
      <c r="F14" s="25" t="s">
        <v>30</v>
      </c>
      <c r="G14" s="26" t="str">
        <f>IF($J$2="","",$J$2+14)</f>
        <v/>
      </c>
      <c r="H14" s="24" t="s">
        <v>18</v>
      </c>
      <c r="I14" s="22">
        <v>4</v>
      </c>
    </row>
    <row r="15" spans="1:10" ht="18" customHeight="1">
      <c r="A15" s="31" t="s">
        <v>31</v>
      </c>
      <c r="B15" s="23" t="str">
        <f>IF($J$2="","",$J$2+2)</f>
        <v/>
      </c>
      <c r="C15" s="24" t="s">
        <v>14</v>
      </c>
      <c r="D15" s="22">
        <v>6</v>
      </c>
      <c r="E15" s="20"/>
      <c r="F15" s="25" t="s">
        <v>32</v>
      </c>
      <c r="G15" s="26" t="str">
        <f>IF($J$2="","",$J$2+15)</f>
        <v/>
      </c>
      <c r="H15" s="24" t="s">
        <v>18</v>
      </c>
      <c r="I15" s="22">
        <v>4</v>
      </c>
    </row>
    <row r="16" spans="1:10" ht="18" customHeight="1">
      <c r="A16" s="31" t="s">
        <v>33</v>
      </c>
      <c r="B16" s="23" t="str">
        <f>IF($J$2="","",$J$2+3)</f>
        <v/>
      </c>
      <c r="C16" s="24" t="s">
        <v>16</v>
      </c>
      <c r="D16" s="22">
        <v>5</v>
      </c>
      <c r="E16" s="20"/>
      <c r="F16" s="25" t="s">
        <v>34</v>
      </c>
      <c r="G16" s="26" t="str">
        <f>IF($J$2="","",$J$2+16)</f>
        <v/>
      </c>
      <c r="H16" s="24" t="s">
        <v>20</v>
      </c>
      <c r="I16" s="22">
        <v>3</v>
      </c>
    </row>
    <row r="17" spans="1:9" ht="18" customHeight="1">
      <c r="A17" s="31" t="s">
        <v>35</v>
      </c>
      <c r="B17" s="23" t="str">
        <f>IF($J$2="","",$J$2+4)</f>
        <v/>
      </c>
      <c r="C17" s="24" t="s">
        <v>16</v>
      </c>
      <c r="D17" s="22">
        <v>5</v>
      </c>
      <c r="E17" s="20"/>
      <c r="F17" s="25" t="s">
        <v>36</v>
      </c>
      <c r="G17" s="26" t="str">
        <f>IF($J$2="","",$J$2+17)</f>
        <v/>
      </c>
      <c r="H17" s="24" t="s">
        <v>20</v>
      </c>
      <c r="I17" s="22">
        <v>3</v>
      </c>
    </row>
    <row r="18" spans="1:9" ht="18" customHeight="1">
      <c r="A18" s="22" t="s">
        <v>37</v>
      </c>
      <c r="B18" s="23" t="str">
        <f>IF($J$2="","",$J$2+5)</f>
        <v/>
      </c>
      <c r="C18" s="24" t="s">
        <v>16</v>
      </c>
      <c r="D18" s="22">
        <v>5</v>
      </c>
      <c r="E18" s="20"/>
      <c r="F18" s="25" t="s">
        <v>38</v>
      </c>
      <c r="G18" s="26" t="str">
        <f>IF($J$2="","",$J$2+18)</f>
        <v/>
      </c>
      <c r="H18" s="24" t="s">
        <v>20</v>
      </c>
      <c r="I18" s="22">
        <v>3</v>
      </c>
    </row>
    <row r="19" spans="1:9" ht="18" customHeight="1">
      <c r="A19" s="22" t="s">
        <v>39</v>
      </c>
      <c r="B19" s="23" t="str">
        <f>IF($J$2="","",$J$2+6)</f>
        <v/>
      </c>
      <c r="C19" s="24" t="s">
        <v>16</v>
      </c>
      <c r="D19" s="22">
        <v>5</v>
      </c>
      <c r="E19" s="20"/>
      <c r="F19" s="25" t="s">
        <v>40</v>
      </c>
      <c r="G19" s="26" t="str">
        <f>IF($J$2="","",$J$2+19)</f>
        <v/>
      </c>
      <c r="H19" s="24" t="s">
        <v>20</v>
      </c>
      <c r="I19" s="22">
        <v>3</v>
      </c>
    </row>
    <row r="20" spans="1:9" ht="18" customHeight="1">
      <c r="A20" s="22" t="s">
        <v>41</v>
      </c>
      <c r="B20" s="23" t="str">
        <f>IF($J$2="","",$J$2+7)</f>
        <v/>
      </c>
      <c r="C20" s="24" t="s">
        <v>16</v>
      </c>
      <c r="D20" s="22">
        <v>5</v>
      </c>
      <c r="E20" s="20"/>
      <c r="F20" s="25" t="s">
        <v>42</v>
      </c>
      <c r="G20" s="26" t="str">
        <f>IF($J$2="","",$J$2+20)</f>
        <v/>
      </c>
      <c r="H20" s="24" t="s">
        <v>22</v>
      </c>
      <c r="I20" s="22">
        <v>2</v>
      </c>
    </row>
    <row r="21" spans="1:9" ht="18" customHeight="1">
      <c r="A21" s="22" t="s">
        <v>43</v>
      </c>
      <c r="B21" s="23" t="str">
        <f>IF($J$2="","",$J$2+8)</f>
        <v/>
      </c>
      <c r="C21" s="24" t="s">
        <v>16</v>
      </c>
      <c r="D21" s="22">
        <v>5</v>
      </c>
      <c r="E21" s="20"/>
      <c r="F21" s="25" t="s">
        <v>44</v>
      </c>
      <c r="G21" s="26" t="str">
        <f>IF($J$2="","",$J$2+21)</f>
        <v/>
      </c>
      <c r="H21" s="24" t="s">
        <v>22</v>
      </c>
      <c r="I21" s="22">
        <v>2</v>
      </c>
    </row>
    <row r="22" spans="1:9" ht="18" customHeight="1">
      <c r="A22" s="22" t="s">
        <v>45</v>
      </c>
      <c r="B22" s="23" t="str">
        <f>IF($J$2="","",$J$2+9)</f>
        <v/>
      </c>
      <c r="C22" s="24" t="s">
        <v>16</v>
      </c>
      <c r="D22" s="22">
        <v>5</v>
      </c>
      <c r="E22" s="20"/>
      <c r="F22" s="25" t="s">
        <v>46</v>
      </c>
      <c r="G22" s="26" t="str">
        <f>IF($J$2="","",$J$2+22)</f>
        <v/>
      </c>
      <c r="H22" s="24" t="s">
        <v>22</v>
      </c>
      <c r="I22" s="22">
        <v>2</v>
      </c>
    </row>
    <row r="23" spans="1:9" ht="18" customHeight="1">
      <c r="A23" s="22" t="s">
        <v>47</v>
      </c>
      <c r="B23" s="23" t="str">
        <f>IF($J$2="","",$J$2+10)</f>
        <v/>
      </c>
      <c r="C23" s="24" t="s">
        <v>16</v>
      </c>
      <c r="D23" s="22">
        <v>5</v>
      </c>
      <c r="E23" s="20"/>
      <c r="F23" s="25" t="s">
        <v>48</v>
      </c>
      <c r="G23" s="26" t="str">
        <f>IF($J$2="","",$J$2+23)</f>
        <v/>
      </c>
      <c r="H23" s="24" t="s">
        <v>22</v>
      </c>
      <c r="I23" s="22">
        <v>2</v>
      </c>
    </row>
    <row r="24" spans="1:9" ht="18" customHeight="1">
      <c r="A24" s="22" t="s">
        <v>49</v>
      </c>
      <c r="B24" s="23" t="str">
        <f>IF($J$2="","",$J$2+11)</f>
        <v/>
      </c>
      <c r="C24" s="24" t="s">
        <v>16</v>
      </c>
      <c r="D24" s="22">
        <v>5</v>
      </c>
      <c r="E24" s="20"/>
      <c r="F24" s="25" t="s">
        <v>50</v>
      </c>
      <c r="G24" s="26" t="str">
        <f>IF($J$2="","",$J$2+24)</f>
        <v/>
      </c>
      <c r="H24" s="24" t="s">
        <v>22</v>
      </c>
      <c r="I24" s="27">
        <v>2</v>
      </c>
    </row>
    <row r="25" spans="1:9" ht="18" customHeight="1">
      <c r="A25" s="27" t="s">
        <v>51</v>
      </c>
      <c r="B25" s="28" t="str">
        <f>IF($J$2="","",$J$2+12)</f>
        <v/>
      </c>
      <c r="C25" s="29" t="s">
        <v>18</v>
      </c>
      <c r="D25" s="22">
        <v>4</v>
      </c>
      <c r="E25" s="20"/>
      <c r="F25" s="25"/>
      <c r="G25" s="30"/>
      <c r="H25" s="29"/>
      <c r="I25" s="22"/>
    </row>
    <row r="26" spans="1:9" ht="14.1" customHeight="1">
      <c r="A26" s="45" t="s">
        <v>52</v>
      </c>
      <c r="B26" s="45"/>
      <c r="C26" s="45"/>
      <c r="D26" s="46"/>
      <c r="E26" s="46"/>
      <c r="F26" s="45"/>
      <c r="G26" s="45"/>
      <c r="H26" s="45"/>
      <c r="I26" s="46"/>
    </row>
  </sheetData>
  <sheetProtection sheet="1" selectLockedCells="1"/>
  <mergeCells count="6">
    <mergeCell ref="A1:I1"/>
    <mergeCell ref="B5:C10"/>
    <mergeCell ref="A2:I2"/>
    <mergeCell ref="A5:A10"/>
    <mergeCell ref="A26:I26"/>
    <mergeCell ref="G3:I3"/>
  </mergeCells>
  <printOptions horizontalCentered="1"/>
  <pageMargins left="0.2" right="0.2" top="0.25" bottom="0.25" header="0.1" footer="0.1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Patientprint</vt:lpstr>
      <vt:lpstr>Patientprint!Udskriftsområde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Clara Jermiin Kiersgaard Olesen</cp:lastModifiedBy>
  <cp:revision/>
  <cp:lastPrinted>2026-09-17T09:21:13Z</cp:lastPrinted>
  <dcterms:created xsi:type="dcterms:W3CDTF">2026-03-15T20:11:03Z</dcterms:created>
  <dcterms:modified xsi:type="dcterms:W3CDTF">2026-09-30T08:43:50Z</dcterms:modified>
  <cp:category/>
  <cp:contentStatus/>
</cp:coreProperties>
</file>